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qm.horizons.govt.nz\hydrology\SOPs\"/>
    </mc:Choice>
  </mc:AlternateContent>
  <bookViews>
    <workbookView xWindow="-120" yWindow="-120" windowWidth="29040" windowHeight="15840"/>
  </bookViews>
  <sheets>
    <sheet name="Raw Data Entry" sheetId="1" r:id="rId1"/>
    <sheet name="Deviations" sheetId="2" r:id="rId2"/>
    <sheet name="Sheet3" sheetId="3" state="hidden" r:id="rId3"/>
    <sheet name="Validation Report" sheetId="4" r:id="rId4"/>
  </sheets>
  <definedNames>
    <definedName name="_xlnm.Print_Area" localSheetId="3">'Validation Report'!$A$1:$F$46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B11" i="2"/>
  <c r="C11" i="2"/>
  <c r="B12" i="2"/>
  <c r="C12" i="2"/>
  <c r="D12" i="2" l="1"/>
  <c r="D11" i="2"/>
  <c r="D10" i="2"/>
  <c r="B7" i="2"/>
  <c r="B5" i="2"/>
  <c r="C5" i="2"/>
  <c r="B4" i="2"/>
  <c r="C4" i="2"/>
  <c r="E12" i="2" l="1"/>
  <c r="E11" i="2"/>
  <c r="E10" i="2"/>
  <c r="D5" i="2"/>
  <c r="D4" i="2"/>
  <c r="B23" i="4"/>
  <c r="C23" i="4"/>
  <c r="B3" i="2"/>
  <c r="C3" i="2"/>
  <c r="C14" i="4" s="1"/>
  <c r="C15" i="4"/>
  <c r="C16" i="4"/>
  <c r="B6" i="2"/>
  <c r="C6" i="2"/>
  <c r="C17" i="4" s="1"/>
  <c r="B18" i="4"/>
  <c r="C7" i="2"/>
  <c r="C18" i="4" s="1"/>
  <c r="B8" i="2"/>
  <c r="B19" i="4" s="1"/>
  <c r="C8" i="2"/>
  <c r="C19" i="4" s="1"/>
  <c r="B9" i="2"/>
  <c r="B20" i="4" s="1"/>
  <c r="C9" i="2"/>
  <c r="C20" i="4" s="1"/>
  <c r="C21" i="4"/>
  <c r="B22" i="4"/>
  <c r="C22" i="4"/>
  <c r="E13" i="4"/>
  <c r="E18" i="4" s="1"/>
  <c r="C6" i="3" s="1"/>
  <c r="C1" i="3"/>
  <c r="A23" i="4"/>
  <c r="A22" i="4"/>
  <c r="A21" i="4"/>
  <c r="A20" i="4"/>
  <c r="A19" i="4"/>
  <c r="A18" i="4"/>
  <c r="A17" i="4"/>
  <c r="A16" i="4"/>
  <c r="A15" i="4"/>
  <c r="A14" i="4"/>
  <c r="A11" i="3"/>
  <c r="A10" i="3"/>
  <c r="A9" i="3"/>
  <c r="A8" i="3"/>
  <c r="A7" i="3"/>
  <c r="A6" i="3"/>
  <c r="A5" i="3"/>
  <c r="A4" i="3"/>
  <c r="A3" i="3"/>
  <c r="B1" i="3"/>
  <c r="A2" i="3"/>
  <c r="Z2" i="2"/>
  <c r="A12" i="2"/>
  <c r="A11" i="2"/>
  <c r="A10" i="2"/>
  <c r="A9" i="2"/>
  <c r="A8" i="2"/>
  <c r="A7" i="2"/>
  <c r="A6" i="2"/>
  <c r="A5" i="2"/>
  <c r="A4" i="2"/>
  <c r="E2" i="2"/>
  <c r="A3" i="2"/>
  <c r="E5" i="2" l="1"/>
  <c r="E4" i="2"/>
  <c r="B14" i="4"/>
  <c r="D3" i="2"/>
  <c r="D6" i="2"/>
  <c r="E15" i="4"/>
  <c r="C3" i="3" s="1"/>
  <c r="E20" i="4"/>
  <c r="C8" i="3" s="1"/>
  <c r="E22" i="4"/>
  <c r="C10" i="3" s="1"/>
  <c r="B17" i="4"/>
  <c r="D9" i="2"/>
  <c r="D8" i="2"/>
  <c r="D7" i="2"/>
  <c r="E19" i="4"/>
  <c r="C7" i="3" s="1"/>
  <c r="E17" i="4"/>
  <c r="C5" i="3" s="1"/>
  <c r="E14" i="4"/>
  <c r="C2" i="3" s="1"/>
  <c r="E23" i="4"/>
  <c r="C11" i="3" s="1"/>
  <c r="E21" i="4"/>
  <c r="C9" i="3" s="1"/>
  <c r="E16" i="4"/>
  <c r="C4" i="3" s="1"/>
  <c r="B21" i="4"/>
  <c r="B16" i="4"/>
  <c r="B15" i="4"/>
  <c r="E9" i="2" l="1"/>
  <c r="E8" i="2"/>
  <c r="E7" i="2"/>
  <c r="E6" i="2"/>
  <c r="E3" i="2"/>
  <c r="D17" i="4"/>
  <c r="F17" i="4" s="1"/>
  <c r="B5" i="3"/>
  <c r="D5" i="3" s="1"/>
  <c r="G5" i="3" s="1"/>
  <c r="B9" i="3"/>
  <c r="D9" i="3" s="1"/>
  <c r="G9" i="3" s="1"/>
  <c r="D20" i="4"/>
  <c r="F20" i="4" s="1"/>
  <c r="B8" i="3"/>
  <c r="D8" i="3" s="1"/>
  <c r="G8" i="3" s="1"/>
  <c r="B7" i="3"/>
  <c r="D7" i="3" s="1"/>
  <c r="G7" i="3" s="1"/>
  <c r="D19" i="4"/>
  <c r="F19" i="4" s="1"/>
  <c r="B4" i="3"/>
  <c r="D4" i="3" s="1"/>
  <c r="G4" i="3" s="1"/>
  <c r="B3" i="3"/>
  <c r="D3" i="3" s="1"/>
  <c r="G3" i="3" s="1"/>
  <c r="D18" i="4"/>
  <c r="F18" i="4" s="1"/>
  <c r="B6" i="3"/>
  <c r="D6" i="3" s="1"/>
  <c r="G6" i="3" s="1"/>
  <c r="B2" i="3"/>
  <c r="D2" i="3" s="1"/>
  <c r="G2" i="3" s="1"/>
  <c r="D14" i="4"/>
  <c r="F14" i="4" s="1"/>
  <c r="D15" i="4"/>
  <c r="F15" i="4" s="1"/>
  <c r="B10" i="3"/>
  <c r="D10" i="3" s="1"/>
  <c r="G10" i="3" s="1"/>
  <c r="D22" i="4"/>
  <c r="F22" i="4" s="1"/>
  <c r="D16" i="4"/>
  <c r="F16" i="4" s="1"/>
  <c r="B11" i="3"/>
  <c r="D11" i="3" s="1"/>
  <c r="G11" i="3" s="1"/>
  <c r="D23" i="4"/>
  <c r="F23" i="4" s="1"/>
  <c r="D21" i="4"/>
  <c r="F21" i="4" s="1"/>
  <c r="F24" i="4" l="1"/>
  <c r="G12" i="3"/>
  <c r="G13" i="3" s="1"/>
  <c r="G14" i="3" s="1"/>
  <c r="F45" i="4" s="1"/>
  <c r="A45" i="4" s="1"/>
  <c r="F25" i="4" l="1"/>
</calcChain>
</file>

<file path=xl/sharedStrings.xml><?xml version="1.0" encoding="utf-8"?>
<sst xmlns="http://schemas.openxmlformats.org/spreadsheetml/2006/main" count="52" uniqueCount="49">
  <si>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</si>
  <si>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</si>
  <si>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</si>
  <si>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</si>
  <si>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</si>
  <si>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</si>
  <si>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</si>
  <si>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</si>
  <si>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</si>
  <si>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</si>
  <si>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eBro 12</t>
  </si>
  <si>
    <t>eBro13</t>
  </si>
  <si>
    <t>Reference 1</t>
  </si>
  <si>
    <t>Reference 2</t>
  </si>
  <si>
    <t>Mean</t>
  </si>
  <si>
    <t>Deviation</t>
  </si>
  <si>
    <t xml:space="preserve">Upper Limit </t>
  </si>
  <si>
    <t>Lower Limit</t>
  </si>
  <si>
    <t>Range</t>
  </si>
  <si>
    <t>Horizons Regional Council Temperature Probe Validation</t>
  </si>
  <si>
    <t xml:space="preserve">Date: </t>
  </si>
  <si>
    <t>Validated by:</t>
  </si>
  <si>
    <t>Check bands</t>
  </si>
  <si>
    <t>Reference probes</t>
  </si>
  <si>
    <t>Ebro 12</t>
  </si>
  <si>
    <t>Ebro 13</t>
  </si>
  <si>
    <t>Sensor</t>
  </si>
  <si>
    <t>Standard Applied:</t>
  </si>
  <si>
    <t>NEMS Water Temperature (reference probe max deviation +/- 0.3 degrees)</t>
  </si>
  <si>
    <t>Instrument:</t>
  </si>
  <si>
    <t>Passed</t>
  </si>
  <si>
    <t>Reference</t>
  </si>
  <si>
    <t>http://nems.org.nz/documents/</t>
  </si>
  <si>
    <t>Latest version:</t>
  </si>
  <si>
    <t>(Water Temperature recording June 2013)</t>
  </si>
  <si>
    <t>QC600</t>
  </si>
  <si>
    <t>Max Deviation:</t>
  </si>
  <si>
    <t>test</t>
  </si>
  <si>
    <t>QC400</t>
  </si>
  <si>
    <t>Controller:</t>
  </si>
  <si>
    <t>Version Date:</t>
  </si>
  <si>
    <t>Section No:</t>
  </si>
  <si>
    <t>Page:</t>
  </si>
  <si>
    <t>1 of 1</t>
  </si>
  <si>
    <t>Water Temperature</t>
  </si>
  <si>
    <t>8.3 App 1</t>
  </si>
  <si>
    <t>Mean Correction</t>
  </si>
  <si>
    <t xml:space="preserve"> </t>
  </si>
  <si>
    <t>Initial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</si>
</sst>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quotePrefix="1"/>
    <xf numFmtId="0" fontId="2" fillId="0" borderId="0" xfId="0" applyFont="1"/>
    <xf numFmtId="0" fontId="2" fillId="0" borderId="0" xfId="0" quotePrefix="1" applyFont="1"/>
    <xf numFmtId="2" fontId="2" fillId="2" borderId="6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1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0" borderId="0" xfId="0" applyProtection="1"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0" fillId="5" borderId="0" xfId="0" applyFill="1"/>
    <xf numFmtId="0" fontId="3" fillId="5" borderId="0" xfId="0" applyFont="1" applyFill="1"/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5" borderId="10" xfId="0" quotePrefix="1" applyFont="1" applyFill="1" applyBorder="1" applyAlignment="1">
      <alignment horizontal="center"/>
    </xf>
    <xf numFmtId="2" fontId="0" fillId="5" borderId="5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0" fontId="0" fillId="5" borderId="10" xfId="0" quotePrefix="1" applyFill="1" applyBorder="1" applyAlignment="1">
      <alignment horizontal="center"/>
    </xf>
    <xf numFmtId="0" fontId="0" fillId="5" borderId="11" xfId="0" quotePrefix="1" applyFill="1" applyBorder="1" applyAlignment="1">
      <alignment horizontal="center"/>
    </xf>
    <xf numFmtId="2" fontId="0" fillId="5" borderId="7" xfId="0" applyNumberFormat="1" applyFont="1" applyFill="1" applyBorder="1" applyAlignment="1">
      <alignment horizontal="center"/>
    </xf>
    <xf numFmtId="2" fontId="0" fillId="5" borderId="8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5" borderId="0" xfId="0" quotePrefix="1" applyFill="1"/>
    <xf numFmtId="0" fontId="0" fillId="5" borderId="0" xfId="0" quotePrefix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6" fillId="5" borderId="0" xfId="1" applyFill="1"/>
    <xf numFmtId="0" fontId="2" fillId="5" borderId="0" xfId="0" applyFont="1" applyFill="1"/>
    <xf numFmtId="14" fontId="2" fillId="5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7" fillId="6" borderId="16" xfId="0" applyNumberFormat="1" applyFont="1" applyFill="1" applyBorder="1" applyAlignment="1" applyProtection="1">
      <alignment horizontal="center"/>
    </xf>
    <xf numFmtId="2" fontId="0" fillId="0" borderId="1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5" borderId="0" xfId="1" applyFill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8">
    <dxf>
      <fill>
        <patternFill>
          <bgColor rgb="FFFFC000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Sheet3!$D$1</c:f>
              <c:strCache>
                <c:ptCount val="1"/>
                <c:pt idx="0">
                  <c:v>Deviation</c:v>
                </c:pt>
              </c:strCache>
            </c:strRef>
          </c:tx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Sheet3!$D$2:$D$11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52-498E-9D6D-7346044156CA}"/>
            </c:ext>
          </c:extLst>
        </c:ser>
        <c:ser>
          <c:idx val="1"/>
          <c:order val="1"/>
          <c:tx>
            <c:strRef>
              <c:f>Sheet3!$E$1</c:f>
              <c:strCache>
                <c:ptCount val="1"/>
                <c:pt idx="0">
                  <c:v>Upper Limit </c:v>
                </c:pt>
              </c:strCache>
            </c:strRef>
          </c:tx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Sheet3!$E$2:$E$11</c:f>
              <c:numCache>
                <c:formatCode>General</c:formatCode>
                <c:ptCount val="1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52-498E-9D6D-7346044156CA}"/>
            </c:ext>
          </c:extLst>
        </c:ser>
        <c:ser>
          <c:idx val="2"/>
          <c:order val="2"/>
          <c:tx>
            <c:strRef>
              <c:f>Sheet3!$F$1</c:f>
              <c:strCache>
                <c:ptCount val="1"/>
                <c:pt idx="0">
                  <c:v>Lower Limit</c:v>
                </c:pt>
              </c:strCache>
            </c:strRef>
          </c:tx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Sheet3!$F$2:$F$11</c:f>
              <c:numCache>
                <c:formatCode>General</c:formatCode>
                <c:ptCount val="10"/>
                <c:pt idx="0">
                  <c:v>-0.3</c:v>
                </c:pt>
                <c:pt idx="1">
                  <c:v>-0.3</c:v>
                </c:pt>
                <c:pt idx="2">
                  <c:v>-0.3</c:v>
                </c:pt>
                <c:pt idx="3">
                  <c:v>-0.3</c:v>
                </c:pt>
                <c:pt idx="4">
                  <c:v>-0.3</c:v>
                </c:pt>
                <c:pt idx="5">
                  <c:v>-0.3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  <c:pt idx="9">
                  <c:v>-0.3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52-498E-9D6D-73460441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88992"/>
        <c:axId val="209590528"/>
      </c:scatterChart>
      <c:valAx>
        <c:axId val="2095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590528"/>
        <c:crosses val="autoZero"/>
        <c:crossBetween val="midCat"/>
      </c:valAx>
      <c:valAx>
        <c:axId val="2095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88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Sheet3!$D$1</c:f>
              <c:strCache>
                <c:ptCount val="1"/>
                <c:pt idx="0">
                  <c:v>Deviation</c:v>
                </c:pt>
              </c:strCache>
            </c:strRef>
          </c:tx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Sheet3!$D$2:$D$11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A4-4C89-931D-18FF894BB303}"/>
            </c:ext>
          </c:extLst>
        </c:ser>
        <c:ser>
          <c:idx val="1"/>
          <c:order val="1"/>
          <c:tx>
            <c:strRef>
              <c:f>Sheet3!$E$1</c:f>
              <c:strCache>
                <c:ptCount val="1"/>
                <c:pt idx="0">
                  <c:v>Upper Limit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Sheet3!$E$2:$E$11</c:f>
              <c:numCache>
                <c:formatCode>General</c:formatCode>
                <c:ptCount val="1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A4-4C89-931D-18FF894BB303}"/>
            </c:ext>
          </c:extLst>
        </c:ser>
        <c:ser>
          <c:idx val="2"/>
          <c:order val="2"/>
          <c:tx>
            <c:strRef>
              <c:f>Sheet3!$F$1</c:f>
              <c:strCache>
                <c:ptCount val="1"/>
                <c:pt idx="0">
                  <c:v>Lower Limit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Sheet3!$C$2:$C$11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Sheet3!$F$2:$F$11</c:f>
              <c:numCache>
                <c:formatCode>General</c:formatCode>
                <c:ptCount val="10"/>
                <c:pt idx="0">
                  <c:v>-0.3</c:v>
                </c:pt>
                <c:pt idx="1">
                  <c:v>-0.3</c:v>
                </c:pt>
                <c:pt idx="2">
                  <c:v>-0.3</c:v>
                </c:pt>
                <c:pt idx="3">
                  <c:v>-0.3</c:v>
                </c:pt>
                <c:pt idx="4">
                  <c:v>-0.3</c:v>
                </c:pt>
                <c:pt idx="5">
                  <c:v>-0.3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  <c:pt idx="9">
                  <c:v>-0.3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A4-4C89-931D-18FF894BB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37568"/>
        <c:axId val="179839360"/>
      </c:scatterChart>
      <c:valAx>
        <c:axId val="1798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839360"/>
        <c:crosses val="autoZero"/>
        <c:crossBetween val="midCat"/>
      </c:valAx>
      <c:valAx>
        <c:axId val="17983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837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157162</xdr:rowOff>
    </xdr:from>
    <xdr:to>
      <xdr:col>7</xdr:col>
      <xdr:colOff>304800</xdr:colOff>
      <xdr:row>33</xdr:row>
      <xdr:rowOff>42862</xdr:rowOff>
    </xdr:to>
    <xdr:graphicFrame macro="">
      <xdr:nvGraphicFramePr>
        <xdr:cNvPr id="8" name="Chart 7" title="Temperature check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161925</xdr:rowOff>
    </xdr:from>
    <xdr:to>
      <xdr:col>5</xdr:col>
      <xdr:colOff>771524</xdr:colOff>
      <xdr:row>40</xdr:row>
      <xdr:rowOff>47625</xdr:rowOff>
    </xdr:to>
    <xdr:graphicFrame macro="">
      <xdr:nvGraphicFramePr>
        <xdr:cNvPr id="2" name="Chart 1" title="Temperature check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232701</xdr:colOff>
      <xdr:row>4</xdr:row>
      <xdr:rowOff>28575</xdr:rowOff>
    </xdr:from>
    <xdr:to>
      <xdr:col>5</xdr:col>
      <xdr:colOff>723608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6201" y="790575"/>
          <a:ext cx="490907" cy="971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600075</xdr:colOff>
      <xdr:row>5</xdr:row>
      <xdr:rowOff>219075</xdr:rowOff>
    </xdr:from>
    <xdr:to>
      <xdr:col>4</xdr:col>
      <xdr:colOff>829945</xdr:colOff>
      <xdr:row>8</xdr:row>
      <xdr:rowOff>20320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219200"/>
          <a:ext cx="1896745" cy="41084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504825</xdr:colOff>
      <xdr:row>43</xdr:row>
      <xdr:rowOff>304800</xdr:rowOff>
    </xdr:from>
    <xdr:to>
      <xdr:col>4</xdr:col>
      <xdr:colOff>847725</xdr:colOff>
      <xdr:row>45</xdr:row>
      <xdr:rowOff>109904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8575" y="8858250"/>
          <a:ext cx="1104900" cy="509954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8</xdr:row>
      <xdr:rowOff>123825</xdr:rowOff>
    </xdr:from>
    <xdr:to>
      <xdr:col>4</xdr:col>
      <xdr:colOff>685800</xdr:colOff>
      <xdr:row>10</xdr:row>
      <xdr:rowOff>95250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95574" y="1733550"/>
          <a:ext cx="2085976" cy="514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Click here to select instrument</a:t>
          </a:r>
        </a:p>
        <a:p>
          <a:pPr algn="l"/>
          <a:endParaRPr lang="en-NZ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nems.org.nz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W13"/>
  <sheetViews>
    <sheetView tabSelected="1" workbookViewId="0">
      <selection activeCell="D2" sqref="D2"/>
    </sheetView>
  </sheetViews>
  <sheetFormatPr defaultRowHeight="15" x14ac:dyDescent="0.25"/>
  <cols>
    <col min="2" max="3" width="12.28515625" customWidth="1"/>
    <col min="4" max="4" width="13.42578125" customWidth="1"/>
    <col min="5" max="5" width="12.5703125" customWidth="1"/>
    <col min="6" max="6" width="12.28515625" customWidth="1"/>
    <col min="7" max="7" width="12.140625" customWidth="1"/>
    <col min="8" max="8" width="11" customWidth="1"/>
    <col min="9" max="15" width="12.28515625" customWidth="1"/>
    <col min="16" max="18" width="10.5703125" customWidth="1"/>
  </cols>
  <sheetData>
    <row r="1" spans="1:23" x14ac:dyDescent="0.25">
      <c r="B1" s="57" t="s">
        <v>31</v>
      </c>
      <c r="C1" s="57"/>
    </row>
    <row r="2" spans="1:23" s="2" customFormat="1" x14ac:dyDescent="0.25">
      <c r="B2" s="48" t="s">
        <v>10</v>
      </c>
      <c r="C2" s="48" t="s">
        <v>11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3"/>
    </row>
    <row r="3" spans="1:23" x14ac:dyDescent="0.25">
      <c r="A3" s="3" t="s">
        <v>0</v>
      </c>
      <c r="B3" s="55"/>
      <c r="C3" s="55"/>
      <c r="D3" s="51"/>
      <c r="E3" s="51"/>
      <c r="F3" s="51"/>
      <c r="G3" s="51"/>
      <c r="H3" s="49"/>
      <c r="I3" s="49"/>
      <c r="J3" s="49"/>
      <c r="K3" s="49"/>
      <c r="L3" s="49"/>
      <c r="M3" s="50"/>
      <c r="N3" s="46"/>
      <c r="O3" s="1"/>
    </row>
    <row r="4" spans="1:23" x14ac:dyDescent="0.25">
      <c r="A4" s="3" t="s">
        <v>1</v>
      </c>
      <c r="B4" s="55"/>
      <c r="C4" s="55"/>
      <c r="D4" s="51"/>
      <c r="E4" s="51"/>
      <c r="F4" s="51"/>
      <c r="G4" s="51"/>
      <c r="H4" s="49"/>
      <c r="I4" s="49"/>
      <c r="J4" s="49"/>
      <c r="K4" s="49"/>
      <c r="L4" s="49"/>
      <c r="M4" s="49"/>
      <c r="N4" s="44"/>
    </row>
    <row r="5" spans="1:23" x14ac:dyDescent="0.25">
      <c r="A5" s="3" t="s">
        <v>2</v>
      </c>
      <c r="B5" s="55"/>
      <c r="C5" s="55"/>
      <c r="D5" s="51"/>
      <c r="E5" s="51"/>
      <c r="F5" s="51"/>
      <c r="G5" s="51"/>
      <c r="H5" s="49"/>
      <c r="I5" s="49"/>
      <c r="J5" s="49"/>
      <c r="K5" s="49"/>
      <c r="L5" s="49"/>
      <c r="M5" s="49"/>
      <c r="N5" s="44"/>
    </row>
    <row r="6" spans="1:23" x14ac:dyDescent="0.25">
      <c r="A6" s="3" t="s">
        <v>3</v>
      </c>
      <c r="B6" s="55"/>
      <c r="C6" s="55"/>
      <c r="D6" s="51"/>
      <c r="E6" s="51"/>
      <c r="F6" s="51"/>
      <c r="G6" s="51"/>
      <c r="H6" s="49"/>
      <c r="I6" s="49"/>
      <c r="J6" s="49"/>
      <c r="K6" s="49"/>
      <c r="L6" s="49"/>
      <c r="M6" s="49"/>
      <c r="N6" s="44"/>
    </row>
    <row r="7" spans="1:23" x14ac:dyDescent="0.25">
      <c r="A7" s="3" t="s">
        <v>4</v>
      </c>
      <c r="B7" s="55"/>
      <c r="C7" s="55"/>
      <c r="D7" s="51"/>
      <c r="E7" s="51"/>
      <c r="F7" s="51"/>
      <c r="G7" s="56"/>
      <c r="H7" s="45"/>
      <c r="I7" s="45"/>
      <c r="J7" s="45"/>
      <c r="K7" s="45"/>
      <c r="L7" s="45"/>
      <c r="M7" s="45"/>
      <c r="N7" s="44"/>
    </row>
    <row r="8" spans="1:23" x14ac:dyDescent="0.25">
      <c r="A8" s="2" t="s">
        <v>5</v>
      </c>
      <c r="B8" s="55"/>
      <c r="C8" s="55"/>
      <c r="D8" s="51"/>
      <c r="E8" s="51"/>
      <c r="F8" s="51"/>
      <c r="G8" s="56"/>
      <c r="H8" s="56"/>
      <c r="I8" s="45"/>
      <c r="J8" s="45"/>
      <c r="K8" s="45"/>
      <c r="L8" s="45"/>
      <c r="M8" s="45"/>
      <c r="N8" s="44"/>
      <c r="O8" t="s">
        <v>47</v>
      </c>
    </row>
    <row r="9" spans="1:23" x14ac:dyDescent="0.25">
      <c r="A9" s="2" t="s">
        <v>6</v>
      </c>
      <c r="B9" s="55"/>
      <c r="C9" s="55"/>
      <c r="D9" s="51"/>
      <c r="E9" s="51"/>
      <c r="F9" s="51"/>
      <c r="G9" s="56"/>
      <c r="H9" s="56"/>
      <c r="I9" s="45"/>
      <c r="J9" s="45"/>
      <c r="K9" s="45"/>
      <c r="L9" s="45"/>
      <c r="M9" s="45"/>
      <c r="N9" s="44"/>
    </row>
    <row r="10" spans="1:23" x14ac:dyDescent="0.25">
      <c r="A10" s="3" t="s">
        <v>7</v>
      </c>
      <c r="B10" s="55"/>
      <c r="C10" s="55"/>
      <c r="D10" s="51"/>
      <c r="E10" s="51"/>
      <c r="F10" s="51"/>
      <c r="G10" s="56"/>
      <c r="H10" s="45"/>
      <c r="I10" s="45"/>
      <c r="J10" s="45"/>
      <c r="K10" s="45"/>
      <c r="L10" s="45"/>
      <c r="M10" s="45"/>
      <c r="N10" s="44"/>
    </row>
    <row r="11" spans="1:23" x14ac:dyDescent="0.25">
      <c r="A11" s="2" t="s">
        <v>8</v>
      </c>
      <c r="B11" s="55"/>
      <c r="C11" s="55"/>
      <c r="D11" s="51"/>
      <c r="E11" s="51"/>
      <c r="F11" s="51"/>
      <c r="G11" s="56"/>
      <c r="H11" s="45"/>
      <c r="I11" s="45"/>
      <c r="J11" s="45"/>
      <c r="K11" s="45"/>
      <c r="L11" s="45"/>
      <c r="M11" s="45"/>
      <c r="N11" s="44"/>
    </row>
    <row r="12" spans="1:23" x14ac:dyDescent="0.25">
      <c r="A12" s="2" t="s">
        <v>9</v>
      </c>
      <c r="B12" s="55"/>
      <c r="C12" s="55"/>
      <c r="D12" s="51"/>
      <c r="E12" s="51"/>
      <c r="F12" s="51"/>
      <c r="G12" s="56"/>
      <c r="H12" s="45"/>
      <c r="I12" s="45"/>
      <c r="J12" s="45"/>
      <c r="K12" s="45"/>
      <c r="L12" s="45"/>
      <c r="M12" s="45"/>
      <c r="N12" s="44"/>
    </row>
    <row r="13" spans="1:23" ht="409.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</sheetData>
  <mergeCells count="2">
    <mergeCell ref="B1:C1"/>
    <mergeCell ref="A13:W13"/>
  </mergeCells>
  <pageMargins left="0.7" right="0.7" top="0.75" bottom="0.75" header="0.3" footer="0.3"/>
  <pageSetup paperSize="9" orientation="landscape" r:id="rId1"/>
  <ignoredErrors>
    <ignoredError sqref="A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20"/>
  <sheetViews>
    <sheetView workbookViewId="0">
      <selection activeCell="J24" sqref="J24"/>
    </sheetView>
  </sheetViews>
  <sheetFormatPr defaultRowHeight="15" x14ac:dyDescent="0.25"/>
  <cols>
    <col min="2" max="3" width="11.5703125" bestFit="1" customWidth="1"/>
    <col min="5" max="13" width="10.85546875" bestFit="1" customWidth="1"/>
    <col min="14" max="16" width="9.140625" customWidth="1"/>
    <col min="17" max="17" width="7.85546875" customWidth="1"/>
  </cols>
  <sheetData>
    <row r="2" spans="1:26" x14ac:dyDescent="0.25">
      <c r="B2" s="44" t="s">
        <v>12</v>
      </c>
      <c r="C2" s="44" t="s">
        <v>13</v>
      </c>
      <c r="D2" s="44" t="s">
        <v>14</v>
      </c>
      <c r="E2" s="44">
        <f>'Raw Data Entry'!D2</f>
        <v>0</v>
      </c>
      <c r="F2" s="52"/>
      <c r="G2" s="52"/>
      <c r="H2" s="54"/>
      <c r="I2" s="54"/>
      <c r="J2" s="53"/>
      <c r="K2" s="53"/>
      <c r="L2" s="53"/>
      <c r="M2" s="44"/>
      <c r="N2" s="44"/>
      <c r="O2" s="44"/>
      <c r="P2" s="44"/>
      <c r="Q2" s="44"/>
      <c r="R2" s="44"/>
      <c r="S2" s="44"/>
      <c r="Z2">
        <f>'Raw Data Entry'!Y2</f>
        <v>0</v>
      </c>
    </row>
    <row r="3" spans="1:26" x14ac:dyDescent="0.25">
      <c r="A3" t="str">
        <f>'Raw Data Entry'!A3</f>
        <v>0-5</v>
      </c>
      <c r="B3" s="47">
        <f>'Raw Data Entry'!B3</f>
        <v>0</v>
      </c>
      <c r="C3" s="47">
        <f>'Raw Data Entry'!C3</f>
        <v>0</v>
      </c>
      <c r="D3" s="47">
        <f>AVERAGE(B3:C3)</f>
        <v>0</v>
      </c>
      <c r="E3" s="47">
        <f>SQRT(('Raw Data Entry'!D3-Deviations!$D3)^2)</f>
        <v>0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6" x14ac:dyDescent="0.25">
      <c r="A4" t="str">
        <f>'Raw Data Entry'!A4</f>
        <v>5-10</v>
      </c>
      <c r="B4" s="47">
        <f>'Raw Data Entry'!B4</f>
        <v>0</v>
      </c>
      <c r="C4" s="47">
        <f>'Raw Data Entry'!C4</f>
        <v>0</v>
      </c>
      <c r="D4" s="47">
        <f t="shared" ref="D4:D12" si="0">AVERAGE(B4:C4)</f>
        <v>0</v>
      </c>
      <c r="E4" s="47">
        <f>SQRT(('Raw Data Entry'!D4-Deviations!$D4)^2)</f>
        <v>0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6" x14ac:dyDescent="0.25">
      <c r="A5" t="str">
        <f>'Raw Data Entry'!A5</f>
        <v>10-15</v>
      </c>
      <c r="B5" s="47">
        <f>'Raw Data Entry'!B5</f>
        <v>0</v>
      </c>
      <c r="C5" s="47">
        <f>'Raw Data Entry'!C5</f>
        <v>0</v>
      </c>
      <c r="D5" s="47">
        <f t="shared" si="0"/>
        <v>0</v>
      </c>
      <c r="E5" s="47">
        <f>SQRT(('Raw Data Entry'!D5-Deviations!$D5)^2)</f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6" x14ac:dyDescent="0.25">
      <c r="A6" t="str">
        <f>'Raw Data Entry'!A6</f>
        <v>15-20</v>
      </c>
      <c r="B6" s="47">
        <f>'Raw Data Entry'!B6</f>
        <v>0</v>
      </c>
      <c r="C6" s="47">
        <f>'Raw Data Entry'!C6</f>
        <v>0</v>
      </c>
      <c r="D6" s="47">
        <f t="shared" si="0"/>
        <v>0</v>
      </c>
      <c r="E6" s="47">
        <f>SQRT(('Raw Data Entry'!D6-Deviations!$D6)^2)</f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6" x14ac:dyDescent="0.25">
      <c r="A7" t="str">
        <f>'Raw Data Entry'!A7</f>
        <v>20-25</v>
      </c>
      <c r="B7" s="47">
        <f>'Raw Data Entry'!B7</f>
        <v>0</v>
      </c>
      <c r="C7" s="47">
        <f>'Raw Data Entry'!C7</f>
        <v>0</v>
      </c>
      <c r="D7" s="47">
        <f t="shared" si="0"/>
        <v>0</v>
      </c>
      <c r="E7" s="47">
        <f>SQRT(('Raw Data Entry'!D7-Deviations!$D7)^2)</f>
        <v>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6" x14ac:dyDescent="0.25">
      <c r="A8" t="str">
        <f>'Raw Data Entry'!A8</f>
        <v>25-30</v>
      </c>
      <c r="B8" s="47">
        <f>'Raw Data Entry'!B8</f>
        <v>0</v>
      </c>
      <c r="C8" s="47">
        <f>'Raw Data Entry'!C8</f>
        <v>0</v>
      </c>
      <c r="D8" s="47">
        <f t="shared" si="0"/>
        <v>0</v>
      </c>
      <c r="E8" s="47">
        <f>SQRT(('Raw Data Entry'!D8-Deviations!$D8)^2)</f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6" x14ac:dyDescent="0.25">
      <c r="A9" t="str">
        <f>'Raw Data Entry'!A9</f>
        <v>30-35</v>
      </c>
      <c r="B9" s="47">
        <f>'Raw Data Entry'!B9</f>
        <v>0</v>
      </c>
      <c r="C9" s="47">
        <f>'Raw Data Entry'!C9</f>
        <v>0</v>
      </c>
      <c r="D9" s="47">
        <f t="shared" si="0"/>
        <v>0</v>
      </c>
      <c r="E9" s="47">
        <f>SQRT(('Raw Data Entry'!D9-Deviations!$D9)^2)</f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6" x14ac:dyDescent="0.25">
      <c r="A10" t="str">
        <f>'Raw Data Entry'!A10</f>
        <v>35-40</v>
      </c>
      <c r="B10" s="47">
        <f>'Raw Data Entry'!B10</f>
        <v>0</v>
      </c>
      <c r="C10" s="47">
        <f>'Raw Data Entry'!C10</f>
        <v>0</v>
      </c>
      <c r="D10" s="47">
        <f t="shared" si="0"/>
        <v>0</v>
      </c>
      <c r="E10" s="47">
        <f>SQRT(('Raw Data Entry'!D10-Deviations!$D10)^2)</f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26" x14ac:dyDescent="0.25">
      <c r="A11" t="str">
        <f>'Raw Data Entry'!A11</f>
        <v>40-45</v>
      </c>
      <c r="B11" s="47">
        <f>'Raw Data Entry'!B11</f>
        <v>0</v>
      </c>
      <c r="C11" s="47">
        <f>'Raw Data Entry'!C11</f>
        <v>0</v>
      </c>
      <c r="D11" s="47">
        <f t="shared" si="0"/>
        <v>0</v>
      </c>
      <c r="E11" s="47">
        <f>SQRT(('Raw Data Entry'!D11-Deviations!$D11)^2)</f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6" x14ac:dyDescent="0.25">
      <c r="A12" t="str">
        <f>'Raw Data Entry'!A12</f>
        <v>45-50</v>
      </c>
      <c r="B12" s="47">
        <f>'Raw Data Entry'!B12</f>
        <v>0</v>
      </c>
      <c r="C12" s="47">
        <f>'Raw Data Entry'!C12</f>
        <v>0</v>
      </c>
      <c r="D12" s="47">
        <f t="shared" si="0"/>
        <v>0</v>
      </c>
      <c r="E12" s="47">
        <f>SQRT(('Raw Data Entry'!D12-Deviations!$D12)^2)</f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20" spans="6:6" x14ac:dyDescent="0.25">
      <c r="F20" t="s">
        <v>47</v>
      </c>
    </row>
  </sheetData>
  <conditionalFormatting sqref="E3:S12">
    <cfRule type="cellIs" dxfId="7" priority="3" operator="lessThan">
      <formula>0.2</formula>
    </cfRule>
  </conditionalFormatting>
  <conditionalFormatting sqref="E3:S12">
    <cfRule type="cellIs" dxfId="6" priority="1" operator="greaterThan">
      <formula>0.3</formula>
    </cfRule>
    <cfRule type="cellIs" dxfId="5" priority="2" operator="greaterThanOrEqual">
      <formula>0.2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16" sqref="I16"/>
    </sheetView>
  </sheetViews>
  <sheetFormatPr defaultRowHeight="15" x14ac:dyDescent="0.25"/>
  <cols>
    <col min="9" max="9" width="11.85546875" bestFit="1" customWidth="1"/>
    <col min="10" max="10" width="17.7109375" bestFit="1" customWidth="1"/>
  </cols>
  <sheetData>
    <row r="1" spans="1:12" x14ac:dyDescent="0.25">
      <c r="A1" t="s">
        <v>18</v>
      </c>
      <c r="B1" t="str">
        <f>Deviations!D2</f>
        <v>Mean</v>
      </c>
      <c r="C1">
        <f>'Raw Data Entry'!E2</f>
        <v>0</v>
      </c>
      <c r="D1" t="s">
        <v>15</v>
      </c>
      <c r="E1" t="s">
        <v>16</v>
      </c>
      <c r="F1" t="s">
        <v>17</v>
      </c>
      <c r="G1" t="s">
        <v>37</v>
      </c>
    </row>
    <row r="2" spans="1:12" x14ac:dyDescent="0.25">
      <c r="A2" t="str">
        <f>'Raw Data Entry'!A3</f>
        <v>0-5</v>
      </c>
      <c r="B2">
        <f>Deviations!D3</f>
        <v>0</v>
      </c>
      <c r="C2" t="e">
        <f>'Validation Report'!E14</f>
        <v>#N/A</v>
      </c>
      <c r="D2" t="e">
        <f>C2-B2</f>
        <v>#N/A</v>
      </c>
      <c r="E2">
        <v>0.3</v>
      </c>
      <c r="F2">
        <v>-0.3</v>
      </c>
      <c r="G2" t="e">
        <f>SQRT(D2^2)</f>
        <v>#N/A</v>
      </c>
    </row>
    <row r="3" spans="1:12" x14ac:dyDescent="0.25">
      <c r="A3" t="str">
        <f>'Raw Data Entry'!A4</f>
        <v>5-10</v>
      </c>
      <c r="B3">
        <f>Deviations!D4</f>
        <v>0</v>
      </c>
      <c r="C3" t="e">
        <f>'Validation Report'!E15</f>
        <v>#N/A</v>
      </c>
      <c r="D3" t="e">
        <f t="shared" ref="D3:D11" si="0">C3-B3</f>
        <v>#N/A</v>
      </c>
      <c r="E3">
        <v>0.3</v>
      </c>
      <c r="F3">
        <v>-0.3</v>
      </c>
      <c r="G3" t="e">
        <f t="shared" ref="G3:G11" si="1">SQRT(D3^2)</f>
        <v>#N/A</v>
      </c>
      <c r="J3" s="9"/>
      <c r="K3" s="9"/>
      <c r="L3" s="9"/>
    </row>
    <row r="4" spans="1:12" x14ac:dyDescent="0.25">
      <c r="A4" t="str">
        <f>'Raw Data Entry'!A5</f>
        <v>10-15</v>
      </c>
      <c r="B4">
        <f>Deviations!D5</f>
        <v>0</v>
      </c>
      <c r="C4" t="e">
        <f>'Validation Report'!E16</f>
        <v>#N/A</v>
      </c>
      <c r="D4" t="e">
        <f t="shared" si="0"/>
        <v>#N/A</v>
      </c>
      <c r="E4">
        <v>0.3</v>
      </c>
      <c r="F4">
        <v>-0.3</v>
      </c>
      <c r="G4" t="e">
        <f t="shared" si="1"/>
        <v>#N/A</v>
      </c>
      <c r="J4" s="10"/>
      <c r="K4" s="10"/>
      <c r="L4" s="9"/>
    </row>
    <row r="5" spans="1:12" x14ac:dyDescent="0.25">
      <c r="A5" t="str">
        <f>'Raw Data Entry'!A6</f>
        <v>15-20</v>
      </c>
      <c r="B5">
        <f>Deviations!D6</f>
        <v>0</v>
      </c>
      <c r="C5" t="e">
        <f>'Validation Report'!E17</f>
        <v>#N/A</v>
      </c>
      <c r="D5" t="e">
        <f t="shared" si="0"/>
        <v>#N/A</v>
      </c>
      <c r="E5">
        <v>0.3</v>
      </c>
      <c r="F5">
        <v>-0.3</v>
      </c>
      <c r="G5" t="e">
        <f t="shared" si="1"/>
        <v>#N/A</v>
      </c>
      <c r="J5" s="9"/>
      <c r="K5" s="9"/>
      <c r="L5" s="9"/>
    </row>
    <row r="6" spans="1:12" x14ac:dyDescent="0.25">
      <c r="A6" t="str">
        <f>'Raw Data Entry'!A7</f>
        <v>20-25</v>
      </c>
      <c r="B6">
        <f>Deviations!D7</f>
        <v>0</v>
      </c>
      <c r="C6" t="e">
        <f>'Validation Report'!E18</f>
        <v>#N/A</v>
      </c>
      <c r="D6" t="e">
        <f t="shared" si="0"/>
        <v>#N/A</v>
      </c>
      <c r="E6">
        <v>0.3</v>
      </c>
      <c r="F6">
        <v>-0.3</v>
      </c>
      <c r="G6" t="e">
        <f t="shared" si="1"/>
        <v>#N/A</v>
      </c>
      <c r="J6" s="9"/>
      <c r="K6" s="9"/>
      <c r="L6" s="9"/>
    </row>
    <row r="7" spans="1:12" x14ac:dyDescent="0.25">
      <c r="A7" t="str">
        <f>'Raw Data Entry'!A8</f>
        <v>25-30</v>
      </c>
      <c r="B7">
        <f>Deviations!D8</f>
        <v>0</v>
      </c>
      <c r="C7" t="e">
        <f>'Validation Report'!E19</f>
        <v>#N/A</v>
      </c>
      <c r="D7" t="e">
        <f t="shared" si="0"/>
        <v>#N/A</v>
      </c>
      <c r="E7">
        <v>0.3</v>
      </c>
      <c r="F7">
        <v>-0.3</v>
      </c>
      <c r="G7" t="e">
        <f t="shared" si="1"/>
        <v>#N/A</v>
      </c>
      <c r="J7" s="9"/>
      <c r="K7" s="9"/>
      <c r="L7" s="9"/>
    </row>
    <row r="8" spans="1:12" x14ac:dyDescent="0.25">
      <c r="A8" t="str">
        <f>'Raw Data Entry'!A9</f>
        <v>30-35</v>
      </c>
      <c r="B8">
        <f>Deviations!D9</f>
        <v>0</v>
      </c>
      <c r="C8" t="e">
        <f>'Validation Report'!E20</f>
        <v>#N/A</v>
      </c>
      <c r="D8" t="e">
        <f t="shared" si="0"/>
        <v>#N/A</v>
      </c>
      <c r="E8">
        <v>0.3</v>
      </c>
      <c r="F8">
        <v>-0.3</v>
      </c>
      <c r="G8" t="e">
        <f t="shared" si="1"/>
        <v>#N/A</v>
      </c>
      <c r="J8" s="9"/>
      <c r="K8" s="9"/>
      <c r="L8" s="9"/>
    </row>
    <row r="9" spans="1:12" x14ac:dyDescent="0.25">
      <c r="A9" t="str">
        <f>'Raw Data Entry'!A10</f>
        <v>35-40</v>
      </c>
      <c r="B9">
        <f>Deviations!D10</f>
        <v>0</v>
      </c>
      <c r="C9" t="e">
        <f>'Validation Report'!E21</f>
        <v>#N/A</v>
      </c>
      <c r="D9" t="e">
        <f t="shared" si="0"/>
        <v>#N/A</v>
      </c>
      <c r="E9">
        <v>0.3</v>
      </c>
      <c r="F9">
        <v>-0.3</v>
      </c>
      <c r="G9" t="e">
        <f t="shared" si="1"/>
        <v>#N/A</v>
      </c>
      <c r="J9" s="9"/>
      <c r="K9" s="9"/>
      <c r="L9" s="9"/>
    </row>
    <row r="10" spans="1:12" x14ac:dyDescent="0.25">
      <c r="A10" t="str">
        <f>'Raw Data Entry'!A11</f>
        <v>40-45</v>
      </c>
      <c r="B10">
        <f>Deviations!D11</f>
        <v>0</v>
      </c>
      <c r="C10" t="e">
        <f>'Validation Report'!E22</f>
        <v>#N/A</v>
      </c>
      <c r="D10" t="e">
        <f t="shared" si="0"/>
        <v>#N/A</v>
      </c>
      <c r="E10">
        <v>0.3</v>
      </c>
      <c r="F10">
        <v>-0.3</v>
      </c>
      <c r="G10" t="e">
        <f t="shared" si="1"/>
        <v>#N/A</v>
      </c>
      <c r="J10" s="9"/>
      <c r="K10" s="9"/>
      <c r="L10" s="9"/>
    </row>
    <row r="11" spans="1:12" x14ac:dyDescent="0.25">
      <c r="A11" t="str">
        <f>'Raw Data Entry'!A12</f>
        <v>45-50</v>
      </c>
      <c r="B11">
        <f>Deviations!D12</f>
        <v>0</v>
      </c>
      <c r="C11" t="e">
        <f>'Validation Report'!E23</f>
        <v>#N/A</v>
      </c>
      <c r="D11" t="e">
        <f t="shared" si="0"/>
        <v>#N/A</v>
      </c>
      <c r="E11">
        <v>0.3</v>
      </c>
      <c r="F11">
        <v>-0.3</v>
      </c>
      <c r="G11" t="e">
        <f t="shared" si="1"/>
        <v>#N/A</v>
      </c>
      <c r="J11" s="9"/>
      <c r="K11" s="9"/>
      <c r="L11" s="9"/>
    </row>
    <row r="12" spans="1:12" x14ac:dyDescent="0.25">
      <c r="G12" s="13" t="e">
        <f>MAX(G2:G11)</f>
        <v>#N/A</v>
      </c>
      <c r="J12" s="9"/>
      <c r="K12" s="9"/>
      <c r="L12" s="9"/>
    </row>
    <row r="13" spans="1:12" x14ac:dyDescent="0.25">
      <c r="G13" s="13" t="e">
        <f>IF(G12&lt;=0.3,"QC600","QC400")</f>
        <v>#N/A</v>
      </c>
      <c r="J13" s="9"/>
      <c r="K13" s="9"/>
      <c r="L13" s="9"/>
    </row>
    <row r="14" spans="1:12" x14ac:dyDescent="0.25">
      <c r="G14" s="13" t="e">
        <f>IF(G12&gt;0.5,"QC100",G13)</f>
        <v>#N/A</v>
      </c>
      <c r="J14" s="9"/>
      <c r="K14" s="9"/>
      <c r="L14" s="9"/>
    </row>
    <row r="15" spans="1:12" x14ac:dyDescent="0.25">
      <c r="F15" t="s">
        <v>30</v>
      </c>
      <c r="G15" s="13" t="s">
        <v>38</v>
      </c>
      <c r="J15" s="9"/>
      <c r="K15" s="9"/>
      <c r="L15" s="9"/>
    </row>
    <row r="16" spans="1:12" x14ac:dyDescent="0.25">
      <c r="G16" s="13" t="s">
        <v>35</v>
      </c>
      <c r="J16" s="9"/>
      <c r="K16" s="9"/>
      <c r="L16" s="9"/>
    </row>
    <row r="17" spans="10:12" x14ac:dyDescent="0.25">
      <c r="J17" s="9"/>
      <c r="K17" s="9"/>
      <c r="L17" s="9"/>
    </row>
    <row r="18" spans="10:12" x14ac:dyDescent="0.25">
      <c r="J18" s="9"/>
      <c r="K18" s="9"/>
      <c r="L18" s="9"/>
    </row>
    <row r="19" spans="10:12" x14ac:dyDescent="0.25">
      <c r="J19" s="9"/>
      <c r="K19" s="9"/>
      <c r="L19" s="9"/>
    </row>
    <row r="20" spans="10:12" x14ac:dyDescent="0.25">
      <c r="J20" s="9"/>
      <c r="K20" s="9"/>
      <c r="L20" s="9"/>
    </row>
    <row r="21" spans="10:12" x14ac:dyDescent="0.25">
      <c r="J21" s="9"/>
      <c r="K21" s="9"/>
      <c r="L21" s="9"/>
    </row>
    <row r="22" spans="10:12" x14ac:dyDescent="0.25">
      <c r="J22" s="9"/>
      <c r="K22" s="9"/>
      <c r="L22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26"/>
  <sheetViews>
    <sheetView topLeftCell="A19" workbookViewId="0">
      <selection activeCell="G44" sqref="G44"/>
    </sheetView>
  </sheetViews>
  <sheetFormatPr defaultRowHeight="15" x14ac:dyDescent="0.25"/>
  <cols>
    <col min="1" max="1" width="17.7109375" customWidth="1"/>
    <col min="2" max="2" width="18.7109375" customWidth="1"/>
    <col min="3" max="3" width="13.5703125" customWidth="1"/>
    <col min="4" max="4" width="11.42578125" customWidth="1"/>
    <col min="5" max="5" width="15.7109375" customWidth="1"/>
    <col min="6" max="6" width="11.5703125" customWidth="1"/>
    <col min="7" max="7" width="114.85546875" customWidth="1"/>
  </cols>
  <sheetData>
    <row r="1" spans="1:9" s="2" customFormat="1" x14ac:dyDescent="0.25">
      <c r="A1" s="37" t="s">
        <v>40</v>
      </c>
      <c r="B1" s="38">
        <v>42783</v>
      </c>
      <c r="C1" s="37"/>
      <c r="D1" s="37"/>
      <c r="E1" s="37" t="s">
        <v>41</v>
      </c>
      <c r="F1" s="37" t="s">
        <v>45</v>
      </c>
      <c r="G1" s="37"/>
    </row>
    <row r="2" spans="1:9" s="2" customFormat="1" x14ac:dyDescent="0.25">
      <c r="A2" s="37" t="s">
        <v>39</v>
      </c>
      <c r="B2" s="37" t="s">
        <v>44</v>
      </c>
      <c r="C2" s="37"/>
      <c r="D2" s="37"/>
      <c r="E2" s="37" t="s">
        <v>42</v>
      </c>
      <c r="F2" s="37" t="s">
        <v>43</v>
      </c>
      <c r="G2" s="37"/>
    </row>
    <row r="3" spans="1:9" x14ac:dyDescent="0.25">
      <c r="A3" s="20"/>
      <c r="B3" s="20"/>
      <c r="C3" s="20"/>
      <c r="D3" s="20"/>
      <c r="E3" s="20"/>
      <c r="F3" s="20"/>
      <c r="G3" s="20"/>
    </row>
    <row r="4" spans="1:9" x14ac:dyDescent="0.25">
      <c r="A4" s="20"/>
      <c r="B4" s="20"/>
      <c r="C4" s="20"/>
      <c r="D4" s="20"/>
      <c r="E4" s="20"/>
      <c r="F4" s="20"/>
    </row>
    <row r="5" spans="1:9" ht="18.75" x14ac:dyDescent="0.3">
      <c r="A5" s="21" t="s">
        <v>19</v>
      </c>
      <c r="B5" s="20"/>
      <c r="C5" s="20"/>
      <c r="D5" s="20"/>
      <c r="E5" s="20"/>
      <c r="F5" s="20"/>
      <c r="G5" s="20"/>
    </row>
    <row r="6" spans="1:9" ht="18.75" x14ac:dyDescent="0.3">
      <c r="A6" s="21"/>
      <c r="C6" s="20"/>
      <c r="D6" s="20"/>
      <c r="E6" s="20"/>
      <c r="F6" s="20"/>
      <c r="G6" s="20"/>
    </row>
    <row r="7" spans="1:9" x14ac:dyDescent="0.25">
      <c r="A7" s="20" t="s">
        <v>20</v>
      </c>
      <c r="B7" s="17"/>
      <c r="C7" s="20"/>
      <c r="D7" s="20"/>
      <c r="E7" s="20"/>
      <c r="F7" s="20"/>
      <c r="G7" s="20"/>
    </row>
    <row r="8" spans="1:9" ht="14.25" customHeight="1" x14ac:dyDescent="0.25">
      <c r="A8" s="20" t="s">
        <v>21</v>
      </c>
      <c r="B8" s="18"/>
      <c r="C8" s="20"/>
      <c r="D8" s="20"/>
      <c r="E8" s="20"/>
      <c r="F8" s="20"/>
      <c r="G8" s="20"/>
    </row>
    <row r="9" spans="1:9" x14ac:dyDescent="0.25">
      <c r="A9" s="20"/>
      <c r="B9" s="16"/>
      <c r="C9" s="20"/>
      <c r="D9" s="20"/>
      <c r="E9" s="20"/>
      <c r="F9" s="20"/>
      <c r="G9" s="20"/>
    </row>
    <row r="10" spans="1:9" ht="27.75" customHeight="1" x14ac:dyDescent="0.35">
      <c r="A10" s="20" t="s">
        <v>29</v>
      </c>
      <c r="B10" s="19"/>
      <c r="C10" s="20"/>
      <c r="D10" s="20"/>
      <c r="E10" s="20"/>
      <c r="F10" s="20"/>
      <c r="G10" s="20"/>
    </row>
    <row r="11" spans="1:9" ht="15.75" thickBot="1" x14ac:dyDescent="0.3">
      <c r="A11" s="20"/>
      <c r="B11" s="20"/>
      <c r="C11" s="20"/>
      <c r="D11" s="20"/>
      <c r="E11" s="20"/>
      <c r="F11" s="20"/>
      <c r="G11" s="20"/>
    </row>
    <row r="12" spans="1:9" ht="15.75" thickBot="1" x14ac:dyDescent="0.3">
      <c r="B12" s="59" t="s">
        <v>23</v>
      </c>
      <c r="C12" s="60"/>
      <c r="D12" s="61"/>
      <c r="E12" s="62" t="s">
        <v>26</v>
      </c>
      <c r="F12" s="63"/>
      <c r="G12" s="20"/>
    </row>
    <row r="13" spans="1:9" ht="15.75" thickBot="1" x14ac:dyDescent="0.3">
      <c r="A13" s="31" t="s">
        <v>22</v>
      </c>
      <c r="B13" s="22" t="s">
        <v>24</v>
      </c>
      <c r="C13" s="32" t="s">
        <v>25</v>
      </c>
      <c r="D13" s="8" t="s">
        <v>14</v>
      </c>
      <c r="E13" s="22">
        <f>B10</f>
        <v>0</v>
      </c>
      <c r="F13" s="23" t="s">
        <v>15</v>
      </c>
      <c r="G13" s="37"/>
      <c r="H13" s="2"/>
      <c r="I13" s="2"/>
    </row>
    <row r="14" spans="1:9" x14ac:dyDescent="0.25">
      <c r="A14" s="24" t="str">
        <f>'Raw Data Entry'!A3</f>
        <v>0-5</v>
      </c>
      <c r="B14" s="25">
        <f>Deviations!B3</f>
        <v>0</v>
      </c>
      <c r="C14" s="26">
        <f>Deviations!C3</f>
        <v>0</v>
      </c>
      <c r="D14" s="4">
        <f>Deviations!D3</f>
        <v>0</v>
      </c>
      <c r="E14" s="41" t="e">
        <f>HLOOKUP(E$13,'Raw Data Entry'!D$2:BC$12,2,FALSE)</f>
        <v>#N/A</v>
      </c>
      <c r="F14" s="6" t="e">
        <f>E14-D14</f>
        <v>#N/A</v>
      </c>
      <c r="G14" s="37"/>
      <c r="H14" s="2"/>
      <c r="I14" s="2"/>
    </row>
    <row r="15" spans="1:9" x14ac:dyDescent="0.25">
      <c r="A15" s="27" t="str">
        <f>'Raw Data Entry'!A4</f>
        <v>5-10</v>
      </c>
      <c r="B15" s="25">
        <f>Deviations!B4</f>
        <v>0</v>
      </c>
      <c r="C15" s="26">
        <f>Deviations!C4</f>
        <v>0</v>
      </c>
      <c r="D15" s="4">
        <f>Deviations!D4</f>
        <v>0</v>
      </c>
      <c r="E15" s="41" t="e">
        <f>HLOOKUP(E$13,'Raw Data Entry'!D$2:BC$12,3,FALSE)</f>
        <v>#N/A</v>
      </c>
      <c r="F15" s="6" t="e">
        <f t="shared" ref="F15:F23" si="0">E15-D15</f>
        <v>#N/A</v>
      </c>
      <c r="G15" s="20"/>
    </row>
    <row r="16" spans="1:9" x14ac:dyDescent="0.25">
      <c r="A16" s="27" t="str">
        <f>'Raw Data Entry'!A5</f>
        <v>10-15</v>
      </c>
      <c r="B16" s="25">
        <f>Deviations!B5</f>
        <v>0</v>
      </c>
      <c r="C16" s="26">
        <f>Deviations!C5</f>
        <v>0</v>
      </c>
      <c r="D16" s="4">
        <f>Deviations!D5</f>
        <v>0</v>
      </c>
      <c r="E16" s="41" t="e">
        <f>HLOOKUP(E$13,'Raw Data Entry'!D$2:BC$12,4,FALSE)</f>
        <v>#N/A</v>
      </c>
      <c r="F16" s="6" t="e">
        <f t="shared" si="0"/>
        <v>#N/A</v>
      </c>
      <c r="G16" s="20"/>
    </row>
    <row r="17" spans="1:7" x14ac:dyDescent="0.25">
      <c r="A17" s="27" t="str">
        <f>'Raw Data Entry'!A6</f>
        <v>15-20</v>
      </c>
      <c r="B17" s="25">
        <f>Deviations!B6</f>
        <v>0</v>
      </c>
      <c r="C17" s="26">
        <f>Deviations!C6</f>
        <v>0</v>
      </c>
      <c r="D17" s="4">
        <f>Deviations!D6</f>
        <v>0</v>
      </c>
      <c r="E17" s="41" t="e">
        <f>HLOOKUP(E$13,'Raw Data Entry'!D$2:BC$12,5,FALSE)</f>
        <v>#N/A</v>
      </c>
      <c r="F17" s="6" t="e">
        <f t="shared" si="0"/>
        <v>#N/A</v>
      </c>
      <c r="G17" s="20"/>
    </row>
    <row r="18" spans="1:7" x14ac:dyDescent="0.25">
      <c r="A18" s="27" t="str">
        <f>'Raw Data Entry'!A7</f>
        <v>20-25</v>
      </c>
      <c r="B18" s="25">
        <f>Deviations!B7</f>
        <v>0</v>
      </c>
      <c r="C18" s="26">
        <f>Deviations!C7</f>
        <v>0</v>
      </c>
      <c r="D18" s="4">
        <f>Deviations!D7</f>
        <v>0</v>
      </c>
      <c r="E18" s="41" t="e">
        <f>HLOOKUP(E$13,'Raw Data Entry'!D$2:BC$12,6,FALSE)</f>
        <v>#N/A</v>
      </c>
      <c r="F18" s="6" t="e">
        <f t="shared" si="0"/>
        <v>#N/A</v>
      </c>
      <c r="G18" s="20"/>
    </row>
    <row r="19" spans="1:7" x14ac:dyDescent="0.25">
      <c r="A19" s="27" t="str">
        <f>'Raw Data Entry'!A8</f>
        <v>25-30</v>
      </c>
      <c r="B19" s="25">
        <f>Deviations!B8</f>
        <v>0</v>
      </c>
      <c r="C19" s="26">
        <f>Deviations!C8</f>
        <v>0</v>
      </c>
      <c r="D19" s="4">
        <f>Deviations!D8</f>
        <v>0</v>
      </c>
      <c r="E19" s="41" t="e">
        <f>HLOOKUP(E$13,'Raw Data Entry'!D$2:BC$12,7,FALSE)</f>
        <v>#N/A</v>
      </c>
      <c r="F19" s="6" t="e">
        <f t="shared" si="0"/>
        <v>#N/A</v>
      </c>
      <c r="G19" s="20"/>
    </row>
    <row r="20" spans="1:7" x14ac:dyDescent="0.25">
      <c r="A20" s="27" t="str">
        <f>'Raw Data Entry'!A9</f>
        <v>30-35</v>
      </c>
      <c r="B20" s="25">
        <f>Deviations!B9</f>
        <v>0</v>
      </c>
      <c r="C20" s="26">
        <f>Deviations!C9</f>
        <v>0</v>
      </c>
      <c r="D20" s="4">
        <f>Deviations!D9</f>
        <v>0</v>
      </c>
      <c r="E20" s="41" t="e">
        <f>HLOOKUP(E$13,'Raw Data Entry'!D$2:BC$12,8,FALSE)</f>
        <v>#N/A</v>
      </c>
      <c r="F20" s="6" t="e">
        <f t="shared" si="0"/>
        <v>#N/A</v>
      </c>
      <c r="G20" s="20"/>
    </row>
    <row r="21" spans="1:7" x14ac:dyDescent="0.25">
      <c r="A21" s="27" t="str">
        <f>'Raw Data Entry'!A10</f>
        <v>35-40</v>
      </c>
      <c r="B21" s="25">
        <f>Deviations!B10</f>
        <v>0</v>
      </c>
      <c r="C21" s="26">
        <f>Deviations!C10</f>
        <v>0</v>
      </c>
      <c r="D21" s="4">
        <f>Deviations!D10</f>
        <v>0</v>
      </c>
      <c r="E21" s="41" t="e">
        <f>HLOOKUP(E$13,'Raw Data Entry'!D$2:BC$12,9,FALSE)</f>
        <v>#N/A</v>
      </c>
      <c r="F21" s="6" t="e">
        <f t="shared" si="0"/>
        <v>#N/A</v>
      </c>
      <c r="G21" s="20"/>
    </row>
    <row r="22" spans="1:7" x14ac:dyDescent="0.25">
      <c r="A22" s="27" t="str">
        <f>'Raw Data Entry'!A11</f>
        <v>40-45</v>
      </c>
      <c r="B22" s="25">
        <f>Deviations!B11</f>
        <v>0</v>
      </c>
      <c r="C22" s="26">
        <f>Deviations!C11</f>
        <v>0</v>
      </c>
      <c r="D22" s="4">
        <f>Deviations!D11</f>
        <v>0</v>
      </c>
      <c r="E22" s="41" t="e">
        <f>HLOOKUP(E$13,'Raw Data Entry'!D$2:BC$12,10, FALSE)</f>
        <v>#N/A</v>
      </c>
      <c r="F22" s="6" t="e">
        <f t="shared" si="0"/>
        <v>#N/A</v>
      </c>
      <c r="G22" s="20"/>
    </row>
    <row r="23" spans="1:7" ht="15.75" thickBot="1" x14ac:dyDescent="0.3">
      <c r="A23" s="28" t="str">
        <f>'Raw Data Entry'!A12</f>
        <v>45-50</v>
      </c>
      <c r="B23" s="29">
        <f>Deviations!B12</f>
        <v>0</v>
      </c>
      <c r="C23" s="30">
        <f>Deviations!C12</f>
        <v>0</v>
      </c>
      <c r="D23" s="5">
        <f>Deviations!D12</f>
        <v>0</v>
      </c>
      <c r="E23" s="42" t="e">
        <f>HLOOKUP(E$13,'Raw Data Entry'!D$2:BC$12,11,FALSE)</f>
        <v>#N/A</v>
      </c>
      <c r="F23" s="7" t="e">
        <f t="shared" si="0"/>
        <v>#N/A</v>
      </c>
      <c r="G23" s="20"/>
    </row>
    <row r="24" spans="1:7" ht="15.75" thickBot="1" x14ac:dyDescent="0.3">
      <c r="A24" s="34"/>
      <c r="B24" s="26"/>
      <c r="C24" s="26"/>
      <c r="D24" s="39"/>
      <c r="E24" s="40" t="s">
        <v>46</v>
      </c>
      <c r="F24" s="12" t="e">
        <f>AVERAGE(F14:F23)*-1</f>
        <v>#N/A</v>
      </c>
      <c r="G24" s="20"/>
    </row>
    <row r="25" spans="1:7" ht="17.25" customHeight="1" thickBot="1" x14ac:dyDescent="0.3">
      <c r="A25" s="34"/>
      <c r="B25" s="26"/>
      <c r="C25" s="26"/>
      <c r="D25" s="35"/>
      <c r="E25" s="11" t="s">
        <v>36</v>
      </c>
      <c r="F25" s="12" t="e">
        <f>Sheet3!G12</f>
        <v>#N/A</v>
      </c>
      <c r="G25" s="20"/>
    </row>
    <row r="26" spans="1:7" ht="28.5" customHeight="1" x14ac:dyDescent="0.25">
      <c r="A26" s="33"/>
      <c r="B26" s="20"/>
      <c r="C26" s="20"/>
      <c r="D26" s="20"/>
      <c r="E26" s="20"/>
      <c r="F26" s="20"/>
      <c r="G26" s="20"/>
    </row>
    <row r="27" spans="1:7" x14ac:dyDescent="0.25">
      <c r="G27" s="20"/>
    </row>
    <row r="28" spans="1:7" x14ac:dyDescent="0.25">
      <c r="G28" s="20"/>
    </row>
    <row r="29" spans="1:7" x14ac:dyDescent="0.25">
      <c r="G29" s="20"/>
    </row>
    <row r="30" spans="1:7" x14ac:dyDescent="0.25">
      <c r="G30" s="20"/>
    </row>
    <row r="31" spans="1:7" x14ac:dyDescent="0.25">
      <c r="G31" s="20"/>
    </row>
    <row r="32" spans="1:7" x14ac:dyDescent="0.25">
      <c r="G32" s="20"/>
    </row>
    <row r="33" spans="1:7" x14ac:dyDescent="0.25">
      <c r="G33" s="20"/>
    </row>
    <row r="34" spans="1:7" x14ac:dyDescent="0.25">
      <c r="G34" s="20"/>
    </row>
    <row r="35" spans="1:7" x14ac:dyDescent="0.25">
      <c r="G35" s="20"/>
    </row>
    <row r="36" spans="1:7" x14ac:dyDescent="0.25">
      <c r="G36" s="20"/>
    </row>
    <row r="37" spans="1:7" x14ac:dyDescent="0.25">
      <c r="G37" s="20"/>
    </row>
    <row r="38" spans="1:7" x14ac:dyDescent="0.25">
      <c r="G38" s="20"/>
    </row>
    <row r="39" spans="1:7" x14ac:dyDescent="0.25">
      <c r="G39" s="20"/>
    </row>
    <row r="40" spans="1:7" x14ac:dyDescent="0.25">
      <c r="G40" s="20"/>
    </row>
    <row r="41" spans="1:7" ht="20.25" customHeight="1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 t="s">
        <v>27</v>
      </c>
      <c r="B42" s="20" t="s">
        <v>28</v>
      </c>
      <c r="C42" s="20"/>
      <c r="D42" s="20"/>
      <c r="E42" s="20"/>
      <c r="F42" s="20"/>
      <c r="G42" s="20"/>
    </row>
    <row r="43" spans="1:7" x14ac:dyDescent="0.25">
      <c r="A43" s="20" t="s">
        <v>33</v>
      </c>
      <c r="B43" s="64" t="s">
        <v>32</v>
      </c>
      <c r="C43" s="64"/>
      <c r="D43" s="20" t="s">
        <v>34</v>
      </c>
      <c r="E43" s="20"/>
      <c r="F43" s="20"/>
      <c r="G43" s="20"/>
    </row>
    <row r="44" spans="1:7" ht="32.25" customHeight="1" x14ac:dyDescent="0.25">
      <c r="A44" s="20"/>
      <c r="B44" s="36"/>
      <c r="C44" s="20"/>
      <c r="D44" s="20"/>
      <c r="E44" s="20"/>
      <c r="F44" s="20"/>
      <c r="G44" s="20"/>
    </row>
    <row r="45" spans="1:7" ht="23.25" x14ac:dyDescent="0.35">
      <c r="A45" s="14" t="e">
        <f>IF(F45="QC600", "Passed", "Failed")</f>
        <v>#N/A</v>
      </c>
      <c r="B45" s="20" t="s">
        <v>48</v>
      </c>
      <c r="C45" s="20"/>
      <c r="D45" s="20"/>
      <c r="E45" s="20"/>
      <c r="F45" s="15" t="e">
        <f>Sheet3!G14</f>
        <v>#N/A</v>
      </c>
      <c r="G45" s="20"/>
    </row>
    <row r="46" spans="1:7" x14ac:dyDescent="0.25">
      <c r="A46" s="20"/>
      <c r="B46" s="20"/>
      <c r="C46" s="20"/>
      <c r="D46" s="20"/>
      <c r="E46" s="20"/>
      <c r="F46" s="20"/>
      <c r="G46" s="20"/>
    </row>
    <row r="47" spans="1:7" x14ac:dyDescent="0.25">
      <c r="A47" s="20"/>
      <c r="B47" s="20"/>
      <c r="C47" s="20"/>
      <c r="D47" s="20"/>
      <c r="E47" s="20"/>
      <c r="F47" s="20"/>
      <c r="G47" s="20"/>
    </row>
    <row r="48" spans="1:7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  <c r="B53" s="20"/>
      <c r="C53" s="20"/>
      <c r="D53" s="20"/>
      <c r="E53" s="20"/>
      <c r="F53" s="20"/>
      <c r="G53" s="20"/>
    </row>
    <row r="54" spans="1:7" x14ac:dyDescent="0.25">
      <c r="A54" s="20"/>
      <c r="B54" s="20"/>
      <c r="C54" s="20"/>
      <c r="D54" s="20"/>
      <c r="E54" s="20"/>
      <c r="F54" s="20"/>
      <c r="G54" s="20"/>
    </row>
    <row r="55" spans="1:7" x14ac:dyDescent="0.25">
      <c r="A55" s="20"/>
      <c r="B55" s="20"/>
      <c r="C55" s="20"/>
      <c r="D55" s="20"/>
      <c r="E55" s="20"/>
      <c r="F55" s="20"/>
      <c r="G55" s="20"/>
    </row>
    <row r="56" spans="1:7" x14ac:dyDescent="0.25">
      <c r="A56" s="20"/>
      <c r="B56" s="20"/>
      <c r="C56" s="20"/>
      <c r="D56" s="20"/>
      <c r="E56" s="20"/>
      <c r="F56" s="20"/>
      <c r="G56" s="20"/>
    </row>
    <row r="57" spans="1:7" x14ac:dyDescent="0.25">
      <c r="A57" s="20"/>
      <c r="B57" s="20"/>
      <c r="C57" s="20"/>
      <c r="D57" s="20"/>
      <c r="E57" s="20"/>
      <c r="F57" s="20"/>
      <c r="G57" s="20"/>
    </row>
    <row r="58" spans="1:7" x14ac:dyDescent="0.25">
      <c r="A58" s="20"/>
      <c r="B58" s="20"/>
      <c r="C58" s="20"/>
      <c r="D58" s="20"/>
      <c r="E58" s="20"/>
      <c r="F58" s="20"/>
      <c r="G58" s="20"/>
    </row>
    <row r="59" spans="1:7" x14ac:dyDescent="0.25">
      <c r="A59" s="20"/>
      <c r="B59" s="20"/>
      <c r="C59" s="20"/>
      <c r="D59" s="20"/>
      <c r="E59" s="20"/>
      <c r="F59" s="20"/>
      <c r="G59" s="20"/>
    </row>
    <row r="60" spans="1:7" x14ac:dyDescent="0.25">
      <c r="A60" s="20"/>
      <c r="B60" s="20"/>
      <c r="C60" s="20"/>
      <c r="D60" s="20"/>
      <c r="E60" s="20"/>
      <c r="F60" s="20"/>
      <c r="G60" s="20"/>
    </row>
    <row r="61" spans="1:7" x14ac:dyDescent="0.25">
      <c r="A61" s="20"/>
      <c r="B61" s="20"/>
      <c r="C61" s="20"/>
      <c r="D61" s="20"/>
      <c r="E61" s="20"/>
      <c r="F61" s="20"/>
      <c r="G61" s="20"/>
    </row>
    <row r="62" spans="1:7" x14ac:dyDescent="0.25">
      <c r="A62" s="20"/>
      <c r="B62" s="20"/>
      <c r="C62" s="20"/>
      <c r="D62" s="20"/>
      <c r="E62" s="20"/>
      <c r="F62" s="20"/>
      <c r="G62" s="20"/>
    </row>
    <row r="63" spans="1:7" x14ac:dyDescent="0.25">
      <c r="A63" s="20"/>
      <c r="B63" s="20"/>
      <c r="C63" s="20"/>
      <c r="D63" s="20"/>
      <c r="E63" s="20"/>
      <c r="F63" s="20"/>
      <c r="G63" s="20"/>
    </row>
    <row r="64" spans="1:7" x14ac:dyDescent="0.25">
      <c r="A64" s="20"/>
      <c r="B64" s="20"/>
      <c r="C64" s="20"/>
      <c r="D64" s="20"/>
      <c r="E64" s="20"/>
      <c r="F64" s="20"/>
      <c r="G64" s="20"/>
    </row>
    <row r="65" spans="1:7" x14ac:dyDescent="0.25">
      <c r="A65" s="20"/>
      <c r="B65" s="20"/>
      <c r="C65" s="20"/>
      <c r="D65" s="20"/>
      <c r="E65" s="20"/>
      <c r="F65" s="20"/>
      <c r="G65" s="20"/>
    </row>
    <row r="66" spans="1:7" x14ac:dyDescent="0.25">
      <c r="A66" s="20"/>
      <c r="B66" s="20"/>
      <c r="C66" s="20"/>
      <c r="D66" s="20"/>
      <c r="E66" s="20"/>
      <c r="F66" s="20"/>
      <c r="G66" s="20"/>
    </row>
    <row r="67" spans="1:7" x14ac:dyDescent="0.25">
      <c r="A67" s="20"/>
      <c r="B67" s="20"/>
      <c r="C67" s="20"/>
      <c r="D67" s="20"/>
      <c r="E67" s="20"/>
      <c r="F67" s="20"/>
      <c r="G67" s="20"/>
    </row>
    <row r="68" spans="1:7" x14ac:dyDescent="0.25">
      <c r="A68" s="20"/>
      <c r="B68" s="20"/>
      <c r="C68" s="20"/>
      <c r="D68" s="20"/>
      <c r="E68" s="20"/>
      <c r="F68" s="20"/>
      <c r="G68" s="20"/>
    </row>
    <row r="69" spans="1:7" x14ac:dyDescent="0.25">
      <c r="A69" s="20"/>
      <c r="B69" s="20"/>
      <c r="C69" s="20"/>
      <c r="D69" s="20"/>
      <c r="E69" s="20"/>
      <c r="F69" s="20"/>
      <c r="G69" s="20"/>
    </row>
    <row r="70" spans="1:7" x14ac:dyDescent="0.25">
      <c r="A70" s="20"/>
      <c r="B70" s="20"/>
      <c r="C70" s="20"/>
      <c r="D70" s="20"/>
      <c r="E70" s="20"/>
      <c r="F70" s="20"/>
      <c r="G70" s="20"/>
    </row>
    <row r="71" spans="1:7" x14ac:dyDescent="0.25">
      <c r="A71" s="20"/>
      <c r="B71" s="20"/>
      <c r="C71" s="20"/>
      <c r="D71" s="20"/>
      <c r="E71" s="20"/>
      <c r="F71" s="20"/>
      <c r="G71" s="20"/>
    </row>
    <row r="72" spans="1:7" x14ac:dyDescent="0.25">
      <c r="A72" s="20"/>
      <c r="B72" s="20"/>
      <c r="C72" s="20"/>
      <c r="D72" s="20"/>
      <c r="E72" s="20"/>
      <c r="F72" s="20"/>
      <c r="G72" s="20"/>
    </row>
    <row r="73" spans="1:7" x14ac:dyDescent="0.25">
      <c r="A73" s="20"/>
      <c r="B73" s="20"/>
      <c r="C73" s="20"/>
      <c r="D73" s="20"/>
      <c r="E73" s="20"/>
      <c r="F73" s="20"/>
      <c r="G73" s="20"/>
    </row>
    <row r="74" spans="1:7" x14ac:dyDescent="0.25">
      <c r="A74" s="20"/>
      <c r="B74" s="20"/>
      <c r="C74" s="20"/>
      <c r="D74" s="20"/>
      <c r="E74" s="20"/>
      <c r="F74" s="20"/>
      <c r="G74" s="20"/>
    </row>
    <row r="75" spans="1:7" x14ac:dyDescent="0.25">
      <c r="A75" s="20"/>
      <c r="B75" s="20"/>
      <c r="C75" s="20"/>
      <c r="D75" s="20"/>
      <c r="E75" s="20"/>
      <c r="F75" s="20"/>
      <c r="G75" s="20"/>
    </row>
    <row r="76" spans="1:7" x14ac:dyDescent="0.25">
      <c r="A76" s="20"/>
      <c r="B76" s="20"/>
      <c r="C76" s="20"/>
      <c r="D76" s="20"/>
      <c r="E76" s="20"/>
      <c r="F76" s="20"/>
      <c r="G76" s="20"/>
    </row>
    <row r="77" spans="1:7" x14ac:dyDescent="0.25">
      <c r="A77" s="20"/>
      <c r="B77" s="20"/>
      <c r="C77" s="20"/>
      <c r="D77" s="20"/>
      <c r="E77" s="20"/>
      <c r="F77" s="20"/>
      <c r="G77" s="20"/>
    </row>
    <row r="78" spans="1:7" x14ac:dyDescent="0.25">
      <c r="A78" s="20"/>
      <c r="B78" s="20"/>
      <c r="C78" s="20"/>
      <c r="D78" s="20"/>
      <c r="E78" s="20"/>
      <c r="F78" s="20"/>
      <c r="G78" s="20"/>
    </row>
    <row r="79" spans="1:7" x14ac:dyDescent="0.25">
      <c r="A79" s="20"/>
      <c r="B79" s="20"/>
      <c r="C79" s="20"/>
      <c r="D79" s="20"/>
      <c r="E79" s="20"/>
      <c r="F79" s="20"/>
      <c r="G79" s="20"/>
    </row>
    <row r="80" spans="1:7" x14ac:dyDescent="0.25">
      <c r="A80" s="20"/>
      <c r="B80" s="20"/>
      <c r="C80" s="20"/>
      <c r="D80" s="20"/>
      <c r="E80" s="20"/>
      <c r="F80" s="20"/>
      <c r="G80" s="20"/>
    </row>
    <row r="81" spans="1:7" x14ac:dyDescent="0.25">
      <c r="A81" s="20"/>
      <c r="B81" s="20"/>
      <c r="C81" s="20"/>
      <c r="D81" s="20"/>
      <c r="E81" s="20"/>
      <c r="F81" s="20"/>
      <c r="G81" s="20"/>
    </row>
    <row r="82" spans="1:7" x14ac:dyDescent="0.25">
      <c r="A82" s="20"/>
      <c r="B82" s="20"/>
      <c r="C82" s="20"/>
      <c r="D82" s="20"/>
      <c r="E82" s="20"/>
      <c r="F82" s="20"/>
      <c r="G82" s="20"/>
    </row>
    <row r="83" spans="1:7" x14ac:dyDescent="0.25">
      <c r="A83" s="20"/>
      <c r="B83" s="20"/>
      <c r="C83" s="20"/>
      <c r="D83" s="20"/>
      <c r="E83" s="20"/>
      <c r="F83" s="20"/>
      <c r="G83" s="20"/>
    </row>
    <row r="84" spans="1:7" x14ac:dyDescent="0.25">
      <c r="A84" s="20"/>
      <c r="B84" s="20"/>
      <c r="C84" s="20"/>
      <c r="D84" s="20"/>
      <c r="E84" s="20"/>
      <c r="F84" s="20"/>
      <c r="G84" s="20"/>
    </row>
    <row r="85" spans="1:7" x14ac:dyDescent="0.25">
      <c r="A85" s="20"/>
      <c r="B85" s="20"/>
      <c r="C85" s="20"/>
      <c r="D85" s="20"/>
      <c r="E85" s="20"/>
      <c r="F85" s="20"/>
      <c r="G85" s="20"/>
    </row>
    <row r="86" spans="1:7" x14ac:dyDescent="0.25">
      <c r="A86" s="20"/>
      <c r="B86" s="20"/>
      <c r="C86" s="20"/>
      <c r="D86" s="20"/>
      <c r="E86" s="20"/>
      <c r="F86" s="20"/>
      <c r="G86" s="20"/>
    </row>
    <row r="87" spans="1:7" x14ac:dyDescent="0.25">
      <c r="A87" s="20"/>
      <c r="B87" s="20"/>
      <c r="C87" s="20"/>
      <c r="D87" s="20"/>
      <c r="E87" s="20"/>
      <c r="F87" s="20"/>
      <c r="G87" s="20"/>
    </row>
    <row r="88" spans="1:7" x14ac:dyDescent="0.25">
      <c r="A88" s="20"/>
      <c r="B88" s="20"/>
      <c r="C88" s="20"/>
      <c r="D88" s="20"/>
      <c r="E88" s="20"/>
      <c r="F88" s="20"/>
      <c r="G88" s="20"/>
    </row>
    <row r="89" spans="1:7" x14ac:dyDescent="0.25">
      <c r="A89" s="20"/>
      <c r="B89" s="20"/>
      <c r="C89" s="20"/>
      <c r="D89" s="20"/>
      <c r="E89" s="20"/>
      <c r="F89" s="20"/>
      <c r="G89" s="20"/>
    </row>
    <row r="90" spans="1:7" x14ac:dyDescent="0.25">
      <c r="A90" s="20"/>
      <c r="B90" s="20"/>
      <c r="C90" s="20"/>
      <c r="D90" s="20"/>
      <c r="E90" s="20"/>
      <c r="F90" s="20"/>
      <c r="G90" s="20"/>
    </row>
    <row r="91" spans="1:7" x14ac:dyDescent="0.25">
      <c r="A91" s="20"/>
      <c r="B91" s="20"/>
      <c r="C91" s="20"/>
      <c r="D91" s="20"/>
      <c r="E91" s="20"/>
      <c r="F91" s="20"/>
      <c r="G91" s="20"/>
    </row>
    <row r="92" spans="1:7" x14ac:dyDescent="0.25">
      <c r="A92" s="20"/>
      <c r="B92" s="20"/>
      <c r="C92" s="20"/>
      <c r="D92" s="20"/>
      <c r="E92" s="20"/>
      <c r="F92" s="20"/>
      <c r="G92" s="20"/>
    </row>
    <row r="93" spans="1:7" x14ac:dyDescent="0.25">
      <c r="A93" s="20"/>
      <c r="B93" s="20"/>
      <c r="C93" s="20"/>
      <c r="D93" s="20"/>
      <c r="E93" s="20"/>
      <c r="F93" s="20"/>
      <c r="G93" s="20"/>
    </row>
    <row r="94" spans="1:7" x14ac:dyDescent="0.25">
      <c r="A94" s="20"/>
      <c r="B94" s="20"/>
      <c r="C94" s="20"/>
      <c r="D94" s="20"/>
      <c r="E94" s="20"/>
      <c r="F94" s="20"/>
      <c r="G94" s="20"/>
    </row>
    <row r="95" spans="1:7" x14ac:dyDescent="0.25">
      <c r="A95" s="20"/>
      <c r="B95" s="20"/>
      <c r="C95" s="20"/>
      <c r="D95" s="20"/>
      <c r="E95" s="20"/>
      <c r="F95" s="20"/>
      <c r="G95" s="20"/>
    </row>
    <row r="96" spans="1:7" x14ac:dyDescent="0.25">
      <c r="A96" s="20"/>
      <c r="B96" s="20"/>
      <c r="C96" s="20"/>
      <c r="D96" s="20"/>
      <c r="E96" s="20"/>
      <c r="F96" s="20"/>
      <c r="G96" s="20"/>
    </row>
    <row r="97" spans="1:7" x14ac:dyDescent="0.25">
      <c r="A97" s="20"/>
      <c r="B97" s="20"/>
      <c r="C97" s="20"/>
      <c r="D97" s="20"/>
      <c r="E97" s="20"/>
      <c r="F97" s="20"/>
      <c r="G97" s="20"/>
    </row>
    <row r="98" spans="1:7" x14ac:dyDescent="0.25">
      <c r="A98" s="20"/>
      <c r="B98" s="20"/>
      <c r="C98" s="20"/>
      <c r="D98" s="20"/>
      <c r="E98" s="20"/>
      <c r="F98" s="20"/>
      <c r="G98" s="20"/>
    </row>
    <row r="99" spans="1:7" x14ac:dyDescent="0.25">
      <c r="A99" s="20"/>
      <c r="B99" s="20"/>
      <c r="C99" s="20"/>
      <c r="D99" s="20"/>
      <c r="E99" s="20"/>
      <c r="F99" s="20"/>
      <c r="G99" s="20"/>
    </row>
    <row r="100" spans="1:7" x14ac:dyDescent="0.25">
      <c r="A100" s="20"/>
      <c r="B100" s="20"/>
      <c r="C100" s="20"/>
      <c r="D100" s="20"/>
      <c r="E100" s="20"/>
      <c r="F100" s="20"/>
      <c r="G100" s="20"/>
    </row>
    <row r="101" spans="1:7" x14ac:dyDescent="0.25">
      <c r="A101" s="20"/>
      <c r="B101" s="20"/>
      <c r="C101" s="20"/>
      <c r="D101" s="20"/>
      <c r="E101" s="20"/>
      <c r="F101" s="20"/>
      <c r="G101" s="20"/>
    </row>
    <row r="102" spans="1:7" x14ac:dyDescent="0.25">
      <c r="A102" s="20"/>
      <c r="B102" s="20"/>
      <c r="C102" s="20"/>
      <c r="D102" s="20"/>
      <c r="E102" s="20"/>
      <c r="F102" s="20"/>
      <c r="G102" s="20"/>
    </row>
    <row r="103" spans="1:7" x14ac:dyDescent="0.25">
      <c r="A103" s="20"/>
      <c r="B103" s="20"/>
      <c r="C103" s="20"/>
      <c r="D103" s="20"/>
      <c r="E103" s="20"/>
      <c r="F103" s="20"/>
      <c r="G103" s="20"/>
    </row>
    <row r="104" spans="1:7" x14ac:dyDescent="0.25">
      <c r="A104" s="20"/>
      <c r="B104" s="20"/>
      <c r="C104" s="20"/>
      <c r="D104" s="20"/>
      <c r="E104" s="20"/>
      <c r="F104" s="20"/>
      <c r="G104" s="20"/>
    </row>
    <row r="105" spans="1:7" x14ac:dyDescent="0.25">
      <c r="A105" s="20"/>
      <c r="B105" s="20"/>
      <c r="C105" s="20"/>
      <c r="D105" s="20"/>
      <c r="E105" s="20"/>
      <c r="F105" s="20"/>
      <c r="G105" s="20"/>
    </row>
    <row r="106" spans="1:7" x14ac:dyDescent="0.25">
      <c r="A106" s="20"/>
      <c r="B106" s="20"/>
      <c r="C106" s="20"/>
      <c r="D106" s="20"/>
      <c r="E106" s="20"/>
      <c r="F106" s="20"/>
      <c r="G106" s="20"/>
    </row>
    <row r="107" spans="1:7" x14ac:dyDescent="0.25">
      <c r="A107" s="20"/>
      <c r="B107" s="20"/>
      <c r="C107" s="20"/>
      <c r="D107" s="20"/>
      <c r="E107" s="20"/>
      <c r="F107" s="20"/>
      <c r="G107" s="20"/>
    </row>
    <row r="108" spans="1:7" x14ac:dyDescent="0.25">
      <c r="A108" s="20"/>
      <c r="B108" s="20"/>
      <c r="C108" s="20"/>
      <c r="D108" s="20"/>
      <c r="E108" s="20"/>
      <c r="F108" s="20"/>
      <c r="G108" s="20"/>
    </row>
    <row r="109" spans="1:7" x14ac:dyDescent="0.25">
      <c r="A109" s="20"/>
      <c r="B109" s="20"/>
      <c r="C109" s="20"/>
      <c r="D109" s="20"/>
      <c r="E109" s="20"/>
      <c r="F109" s="20"/>
      <c r="G109" s="20"/>
    </row>
    <row r="110" spans="1:7" x14ac:dyDescent="0.25">
      <c r="A110" s="20"/>
      <c r="B110" s="20"/>
      <c r="C110" s="20"/>
      <c r="D110" s="20"/>
      <c r="E110" s="20"/>
      <c r="F110" s="20"/>
      <c r="G110" s="20"/>
    </row>
    <row r="111" spans="1:7" x14ac:dyDescent="0.25">
      <c r="A111" s="20"/>
      <c r="B111" s="20"/>
      <c r="C111" s="20"/>
      <c r="D111" s="20"/>
      <c r="E111" s="20"/>
      <c r="F111" s="20"/>
      <c r="G111" s="20"/>
    </row>
    <row r="112" spans="1:7" x14ac:dyDescent="0.25">
      <c r="A112" s="20"/>
      <c r="B112" s="20"/>
      <c r="C112" s="20"/>
      <c r="D112" s="20"/>
      <c r="E112" s="20"/>
      <c r="F112" s="20"/>
      <c r="G112" s="20"/>
    </row>
    <row r="113" spans="1:7" x14ac:dyDescent="0.25">
      <c r="A113" s="20"/>
      <c r="B113" s="20"/>
      <c r="C113" s="20"/>
      <c r="D113" s="20"/>
      <c r="E113" s="20"/>
      <c r="F113" s="20"/>
      <c r="G113" s="20"/>
    </row>
    <row r="114" spans="1:7" x14ac:dyDescent="0.25">
      <c r="A114" s="20"/>
      <c r="B114" s="20"/>
      <c r="C114" s="20"/>
      <c r="D114" s="20"/>
      <c r="E114" s="20"/>
      <c r="F114" s="20"/>
      <c r="G114" s="20"/>
    </row>
    <row r="115" spans="1:7" x14ac:dyDescent="0.25">
      <c r="A115" s="20"/>
      <c r="B115" s="20"/>
      <c r="C115" s="20"/>
      <c r="D115" s="20"/>
      <c r="E115" s="20"/>
      <c r="F115" s="20"/>
      <c r="G115" s="20"/>
    </row>
    <row r="116" spans="1:7" x14ac:dyDescent="0.25">
      <c r="A116" s="20"/>
      <c r="B116" s="20"/>
      <c r="C116" s="20"/>
      <c r="D116" s="20"/>
      <c r="E116" s="20"/>
      <c r="F116" s="20"/>
      <c r="G116" s="20"/>
    </row>
    <row r="117" spans="1:7" x14ac:dyDescent="0.25">
      <c r="A117" s="20"/>
      <c r="B117" s="20"/>
      <c r="C117" s="20"/>
      <c r="D117" s="20"/>
      <c r="E117" s="20"/>
      <c r="F117" s="20"/>
      <c r="G117" s="20"/>
    </row>
    <row r="118" spans="1:7" x14ac:dyDescent="0.25">
      <c r="A118" s="20"/>
      <c r="B118" s="20"/>
      <c r="C118" s="20"/>
      <c r="D118" s="20"/>
      <c r="E118" s="20"/>
      <c r="F118" s="20"/>
      <c r="G118" s="20"/>
    </row>
    <row r="119" spans="1:7" x14ac:dyDescent="0.25">
      <c r="A119" s="20"/>
      <c r="B119" s="20"/>
      <c r="C119" s="20"/>
      <c r="D119" s="20"/>
      <c r="E119" s="20"/>
      <c r="F119" s="20"/>
      <c r="G119" s="20"/>
    </row>
    <row r="120" spans="1:7" x14ac:dyDescent="0.25">
      <c r="A120" s="20"/>
      <c r="B120" s="20"/>
      <c r="C120" s="20"/>
      <c r="D120" s="20"/>
      <c r="E120" s="20"/>
      <c r="F120" s="20"/>
      <c r="G120" s="20"/>
    </row>
    <row r="121" spans="1:7" x14ac:dyDescent="0.25">
      <c r="A121" s="20"/>
      <c r="B121" s="20"/>
      <c r="C121" s="20"/>
      <c r="D121" s="20"/>
      <c r="E121" s="20"/>
      <c r="F121" s="20"/>
      <c r="G121" s="20"/>
    </row>
    <row r="122" spans="1:7" x14ac:dyDescent="0.25">
      <c r="A122" s="20"/>
      <c r="B122" s="20"/>
      <c r="C122" s="20"/>
      <c r="D122" s="20"/>
      <c r="E122" s="20"/>
      <c r="F122" s="20"/>
      <c r="G122" s="20"/>
    </row>
    <row r="123" spans="1:7" x14ac:dyDescent="0.25">
      <c r="A123" s="20"/>
      <c r="B123" s="20"/>
      <c r="C123" s="20"/>
      <c r="D123" s="20"/>
      <c r="E123" s="20"/>
      <c r="F123" s="20"/>
      <c r="G123" s="20"/>
    </row>
    <row r="124" spans="1:7" x14ac:dyDescent="0.25">
      <c r="A124" s="20"/>
      <c r="B124" s="20"/>
      <c r="C124" s="20"/>
      <c r="D124" s="20"/>
      <c r="E124" s="20"/>
      <c r="F124" s="20"/>
      <c r="G124" s="20"/>
    </row>
    <row r="125" spans="1:7" x14ac:dyDescent="0.25">
      <c r="A125" s="20"/>
      <c r="B125" s="20"/>
      <c r="C125" s="20"/>
      <c r="D125" s="20"/>
      <c r="E125" s="20"/>
      <c r="F125" s="20"/>
      <c r="G125" s="20"/>
    </row>
    <row r="126" spans="1:7" x14ac:dyDescent="0.25">
      <c r="A126" s="20"/>
      <c r="B126" s="20"/>
      <c r="C126" s="20"/>
      <c r="D126" s="20"/>
      <c r="E126" s="20"/>
      <c r="F126" s="20"/>
      <c r="G126" s="20"/>
    </row>
  </sheetData>
  <sheetProtection selectLockedCells="1"/>
  <mergeCells count="3">
    <mergeCell ref="B12:D12"/>
    <mergeCell ref="E12:F12"/>
    <mergeCell ref="B43:C43"/>
  </mergeCells>
  <conditionalFormatting sqref="F14:F25">
    <cfRule type="cellIs" dxfId="4" priority="4" operator="lessThan">
      <formula>0.3</formula>
    </cfRule>
    <cfRule type="cellIs" dxfId="3" priority="5" operator="greaterThan">
      <formula>0.3</formula>
    </cfRule>
  </conditionalFormatting>
  <hyperlinks>
    <hyperlink ref="B43" r:id="rId1"/>
  </hyperlinks>
  <pageMargins left="0.7" right="0.7" top="0.75" bottom="0.75" header="0.3" footer="0.3"/>
  <pageSetup paperSize="9" scale="98" orientation="portrait" r:id="rId2"/>
  <ignoredErrors>
    <ignoredError sqref="E14:E23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148384A-C960-4AAB-8190-4E16CFF58919}">
            <xm:f>Sheet3!$F$15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ellIs" priority="1" operator="equal" id="{8E0AEBA6-7C6F-4D5D-A7A9-8F18A1D30661}">
            <xm:f>Sheet3!$G$16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14:cfRule type="cellIs" priority="2" operator="equal" id="{955EB80B-D636-419A-AD57-EB8203B3B497}">
            <xm:f>Sheet3!$G$15</xm:f>
            <x14:dxf>
              <fill>
                <patternFill>
                  <bgColor rgb="FFFFC000"/>
                </patternFill>
              </fill>
            </x14:dxf>
          </x14:cfRule>
          <xm:sqref>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'Raw Data Entry'!$D$2:$AV$2</xm:f>
          </x14:formula1>
          <xm:sqref>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 Entry</vt:lpstr>
      <vt:lpstr>Deviations</vt:lpstr>
      <vt:lpstr>Sheet3</vt:lpstr>
      <vt:lpstr>Validation Report</vt:lpstr>
      <vt:lpstr>'Validation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Brown</dc:creator>
  <cp:lastModifiedBy>Amy Feck</cp:lastModifiedBy>
  <cp:lastPrinted>2025-02-10T00:20:30Z</cp:lastPrinted>
  <dcterms:created xsi:type="dcterms:W3CDTF">2017-02-16T22:39:01Z</dcterms:created>
  <dcterms:modified xsi:type="dcterms:W3CDTF">2025-03-23T23:42:47Z</dcterms:modified>
</cp:coreProperties>
</file>